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worksheets/sheet5.xml" ContentType="application/vnd.openxmlformats-officedocument.spreadsheetml.worksheet+xml"/>
  <Override PartName="/xl/charts/chart1.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Instructions" sheetId="1" state="visible" r:id="rId1"/>
    <sheet xmlns:r="http://schemas.openxmlformats.org/officeDocument/2006/relationships" name="Assumptions" sheetId="2" state="visible" r:id="rId2"/>
    <sheet xmlns:r="http://schemas.openxmlformats.org/officeDocument/2006/relationships" name="Pricing Calculator" sheetId="3" state="visible" r:id="rId3"/>
    <sheet xmlns:r="http://schemas.openxmlformats.org/officeDocument/2006/relationships" name="Breakeven Analysis" sheetId="4" state="visible" r:id="rId4"/>
    <sheet xmlns:r="http://schemas.openxmlformats.org/officeDocument/2006/relationships" name="Summary" sheetId="5" state="visible" r:id="rId5"/>
  </sheets>
  <definedNames/>
  <calcPr calcId="124519" fullCalcOnLoad="1"/>
</workbook>
</file>

<file path=xl/styles.xml><?xml version="1.0" encoding="utf-8"?>
<styleSheet xmlns="http://schemas.openxmlformats.org/spreadsheetml/2006/main">
  <numFmts count="6">
    <numFmt numFmtId="164" formatCode="$#,##0.00"/>
    <numFmt numFmtId="165" formatCode="0.0%"/>
    <numFmt numFmtId="166" formatCode="$#,##0"/>
    <numFmt numFmtId="167" formatCode="#,##0;(#,##0);&quot;-&quot;"/>
    <numFmt numFmtId="168" formatCode="$#,##0;($#,##0);&quot;-&quot;"/>
    <numFmt numFmtId="169" formatCode="($#,##0)"/>
  </numFmts>
  <fonts count="16">
    <font>
      <name val="Calibri"/>
      <family val="2"/>
      <color theme="1"/>
      <sz val="11"/>
      <scheme val="minor"/>
    </font>
    <font>
      <name val="Arial"/>
      <b val="1"/>
      <color rgb="00FFFFFF"/>
      <sz val="16"/>
    </font>
    <font>
      <name val="Arial"/>
      <b val="1"/>
      <color rgb="001B2A4A"/>
      <sz val="13"/>
    </font>
    <font>
      <name val="Arial"/>
      <b val="1"/>
      <color rgb="00C5A55A"/>
      <sz val="11"/>
    </font>
    <font>
      <name val="Arial"/>
      <color rgb="002D2D2D"/>
      <sz val="10"/>
    </font>
    <font>
      <name val="Arial"/>
      <b val="1"/>
      <color rgb="004A6FA5"/>
      <sz val="10"/>
    </font>
    <font>
      <name val="Arial"/>
      <color rgb="000000FF"/>
      <sz val="10"/>
    </font>
    <font>
      <name val="Arial"/>
      <color rgb="00000000"/>
      <sz val="10"/>
    </font>
    <font>
      <name val="Arial"/>
      <i val="1"/>
      <color rgb="004A6FA5"/>
      <sz val="8"/>
    </font>
    <font>
      <name val="Arial"/>
      <i val="1"/>
      <color rgb="004A6FA5"/>
      <sz val="9"/>
    </font>
    <font>
      <name val="Arial"/>
      <b val="1"/>
      <color rgb="00FFFFFF"/>
      <sz val="12"/>
    </font>
    <font>
      <name val="Arial"/>
      <b val="1"/>
      <color rgb="00FFFFFF"/>
      <sz val="10"/>
    </font>
    <font>
      <name val="Arial"/>
      <b val="1"/>
      <color rgb="002D2D2D"/>
      <sz val="10"/>
    </font>
    <font>
      <name val="Arial"/>
      <b val="1"/>
      <sz val="10"/>
    </font>
    <font>
      <name val="Arial"/>
      <b val="1"/>
      <color rgb="001B2A4A"/>
      <sz val="11"/>
    </font>
    <font>
      <name val="Arial"/>
      <color rgb="001B2A4A"/>
      <sz val="11"/>
    </font>
  </fonts>
  <fills count="7">
    <fill>
      <patternFill/>
    </fill>
    <fill>
      <patternFill patternType="gray125"/>
    </fill>
    <fill>
      <patternFill patternType="solid">
        <fgColor rgb="001B2A4A"/>
      </patternFill>
    </fill>
    <fill>
      <patternFill patternType="solid">
        <fgColor rgb="00FFFFFF"/>
      </patternFill>
    </fill>
    <fill>
      <patternFill patternType="solid">
        <fgColor rgb="00FFFF00"/>
      </patternFill>
    </fill>
    <fill>
      <patternFill patternType="solid">
        <fgColor rgb="00F2F2F2"/>
      </patternFill>
    </fill>
    <fill>
      <patternFill patternType="solid">
        <fgColor rgb="00E8D8A0"/>
      </patternFill>
    </fill>
  </fills>
  <borders count="5">
    <border>
      <left/>
      <right/>
      <top/>
      <bottom/>
      <diagonal/>
    </border>
    <border>
      <left style="thin">
        <color rgb="002D2D2D"/>
      </left>
      <right style="thin">
        <color rgb="002D2D2D"/>
      </right>
      <top style="thin">
        <color rgb="002D2D2D"/>
      </top>
      <bottom style="thin">
        <color rgb="002D2D2D"/>
      </bottom>
    </border>
    <border>
      <left/>
      <right/>
      <top style="thin">
        <color rgb="002D2D2D"/>
      </top>
      <bottom/>
      <diagonal/>
    </border>
    <border>
      <left/>
      <right style="thin">
        <color rgb="002D2D2D"/>
      </right>
      <top style="thin">
        <color rgb="002D2D2D"/>
      </top>
      <bottom/>
      <diagonal/>
    </border>
    <border>
      <left/>
      <right style="thin">
        <color rgb="002D2D2D"/>
      </right>
      <top style="thin">
        <color rgb="002D2D2D"/>
      </top>
      <bottom style="thin">
        <color rgb="002D2D2D"/>
      </bottom>
      <diagonal/>
    </border>
  </borders>
  <cellStyleXfs count="1">
    <xf numFmtId="0" fontId="0" fillId="0" borderId="0"/>
  </cellStyleXfs>
  <cellXfs count="52">
    <xf numFmtId="0" fontId="0" fillId="0" borderId="0" pivotButton="0" quotePrefix="0" xfId="0"/>
    <xf numFmtId="0" fontId="1" fillId="2" borderId="0" applyAlignment="1" pivotButton="0" quotePrefix="0" xfId="0">
      <alignment horizontal="left" vertical="center"/>
    </xf>
    <xf numFmtId="0" fontId="0" fillId="2" borderId="0" pivotButton="0" quotePrefix="0" xfId="0"/>
    <xf numFmtId="0" fontId="2" fillId="0" borderId="0" pivotButton="0" quotePrefix="0" xfId="0"/>
    <xf numFmtId="0" fontId="3" fillId="0" borderId="0" pivotButton="0" quotePrefix="0" xfId="0"/>
    <xf numFmtId="0" fontId="4" fillId="0" borderId="0" applyAlignment="1" pivotButton="0" quotePrefix="0" xfId="0">
      <alignment vertical="top" wrapText="1"/>
    </xf>
    <xf numFmtId="0" fontId="5" fillId="0" borderId="0" pivotButton="0" quotePrefix="0" xfId="0"/>
    <xf numFmtId="0" fontId="6" fillId="3" borderId="1" pivotButton="0" quotePrefix="0" xfId="0"/>
    <xf numFmtId="0" fontId="4" fillId="0" borderId="0" pivotButton="0" quotePrefix="0" xfId="0"/>
    <xf numFmtId="0" fontId="6" fillId="4" borderId="1" pivotButton="0" quotePrefix="0" xfId="0"/>
    <xf numFmtId="0" fontId="7" fillId="3" borderId="1" pivotButton="0" quotePrefix="0" xfId="0"/>
    <xf numFmtId="0" fontId="4" fillId="5" borderId="1" pivotButton="0" quotePrefix="0" xfId="0"/>
    <xf numFmtId="0" fontId="8" fillId="5" borderId="0" applyAlignment="1" pivotButton="0" quotePrefix="0" xfId="0">
      <alignment horizontal="center"/>
    </xf>
    <xf numFmtId="0" fontId="0" fillId="5" borderId="0" pivotButton="0" quotePrefix="0" xfId="0"/>
    <xf numFmtId="0" fontId="9" fillId="0" borderId="0" applyAlignment="1" pivotButton="0" quotePrefix="0" xfId="0">
      <alignment vertical="top" wrapText="1"/>
    </xf>
    <xf numFmtId="0" fontId="10" fillId="2" borderId="0" applyAlignment="1" pivotButton="0" quotePrefix="0" xfId="0">
      <alignment horizontal="left" vertical="center"/>
    </xf>
    <xf numFmtId="0" fontId="4" fillId="0" borderId="1" applyAlignment="1" pivotButton="0" quotePrefix="0" xfId="0">
      <alignment horizontal="left" wrapText="1"/>
    </xf>
    <xf numFmtId="0" fontId="6" fillId="3" borderId="1" applyAlignment="1" applyProtection="1" pivotButton="0" quotePrefix="0" xfId="0">
      <alignment horizontal="right"/>
      <protection locked="0" hidden="0"/>
    </xf>
    <xf numFmtId="0" fontId="0" fillId="0" borderId="4" applyProtection="1" pivotButton="0" quotePrefix="0" xfId="0">
      <protection locked="0" hidden="0"/>
    </xf>
    <xf numFmtId="0" fontId="11" fillId="2" borderId="1" applyAlignment="1" pivotButton="0" quotePrefix="0" xfId="0">
      <alignment horizontal="center" wrapText="1"/>
    </xf>
    <xf numFmtId="0" fontId="4" fillId="0" borderId="1" applyAlignment="1" pivotButton="0" quotePrefix="0" xfId="0">
      <alignment horizontal="left" wrapText="1" indent="1"/>
    </xf>
    <xf numFmtId="164" fontId="6" fillId="3" borderId="1" applyAlignment="1" applyProtection="1" pivotButton="0" quotePrefix="0" xfId="0">
      <alignment horizontal="right"/>
      <protection locked="0" hidden="0"/>
    </xf>
    <xf numFmtId="0" fontId="4" fillId="5" borderId="1" applyAlignment="1" pivotButton="0" quotePrefix="0" xfId="0">
      <alignment horizontal="left" wrapText="1" indent="1"/>
    </xf>
    <xf numFmtId="0" fontId="9" fillId="5" borderId="0" applyAlignment="1" pivotButton="0" quotePrefix="0" xfId="0">
      <alignment vertical="top" wrapText="1"/>
    </xf>
    <xf numFmtId="0" fontId="12" fillId="0" borderId="1" applyAlignment="1" pivotButton="0" quotePrefix="0" xfId="0">
      <alignment horizontal="left" wrapText="1"/>
    </xf>
    <xf numFmtId="164" fontId="13" fillId="5" borderId="1" applyAlignment="1" pivotButton="0" quotePrefix="0" xfId="0">
      <alignment horizontal="right"/>
    </xf>
    <xf numFmtId="165" fontId="6" fillId="4" borderId="1" applyAlignment="1" applyProtection="1" pivotButton="0" quotePrefix="0" xfId="0">
      <alignment horizontal="right"/>
      <protection locked="0" hidden="0"/>
    </xf>
    <xf numFmtId="166" fontId="6" fillId="3" borderId="1" applyAlignment="1" applyProtection="1" pivotButton="0" quotePrefix="0" xfId="0">
      <alignment horizontal="right"/>
      <protection locked="0" hidden="0"/>
    </xf>
    <xf numFmtId="166" fontId="13" fillId="5" borderId="1" applyAlignment="1" pivotButton="0" quotePrefix="0" xfId="0">
      <alignment horizontal="right"/>
    </xf>
    <xf numFmtId="3" fontId="6" fillId="4" borderId="1" applyAlignment="1" applyProtection="1" pivotButton="0" quotePrefix="0" xfId="0">
      <alignment horizontal="right"/>
      <protection locked="0" hidden="0"/>
    </xf>
    <xf numFmtId="164" fontId="7" fillId="0" borderId="1" applyAlignment="1" pivotButton="0" quotePrefix="0" xfId="0">
      <alignment horizontal="right"/>
    </xf>
    <xf numFmtId="165" fontId="7" fillId="0" borderId="1" applyAlignment="1" pivotButton="0" quotePrefix="0" xfId="0">
      <alignment horizontal="right"/>
    </xf>
    <xf numFmtId="164" fontId="14" fillId="5" borderId="1" applyAlignment="1" pivotButton="0" quotePrefix="0" xfId="0">
      <alignment horizontal="right"/>
    </xf>
    <xf numFmtId="165" fontId="15" fillId="5" borderId="1" applyAlignment="1" pivotButton="0" quotePrefix="0" xfId="0">
      <alignment horizontal="right"/>
    </xf>
    <xf numFmtId="164" fontId="15" fillId="5" borderId="1" applyAlignment="1" pivotButton="0" quotePrefix="0" xfId="0">
      <alignment horizontal="right"/>
    </xf>
    <xf numFmtId="0" fontId="7" fillId="0" borderId="1" applyAlignment="1" pivotButton="0" quotePrefix="0" xfId="0">
      <alignment horizontal="right"/>
    </xf>
    <xf numFmtId="166" fontId="7" fillId="0" borderId="1" applyAlignment="1" pivotButton="0" quotePrefix="0" xfId="0">
      <alignment horizontal="right"/>
    </xf>
    <xf numFmtId="3" fontId="14" fillId="5" borderId="1" applyAlignment="1" pivotButton="0" quotePrefix="0" xfId="0">
      <alignment horizontal="right"/>
    </xf>
    <xf numFmtId="166" fontId="14" fillId="5" borderId="1" applyAlignment="1" pivotButton="0" quotePrefix="0" xfId="0">
      <alignment horizontal="right"/>
    </xf>
    <xf numFmtId="167" fontId="15" fillId="5" borderId="1" applyAlignment="1" pivotButton="0" quotePrefix="0" xfId="0">
      <alignment horizontal="right"/>
    </xf>
    <xf numFmtId="168" fontId="14" fillId="5" borderId="1" applyAlignment="1" pivotButton="0" quotePrefix="0" xfId="0">
      <alignment horizontal="right"/>
    </xf>
    <xf numFmtId="3" fontId="7" fillId="0" borderId="1" applyAlignment="1" pivotButton="0" quotePrefix="0" xfId="0">
      <alignment horizontal="right"/>
    </xf>
    <xf numFmtId="168" fontId="7" fillId="0" borderId="1" applyAlignment="1" pivotButton="0" quotePrefix="0" xfId="0">
      <alignment horizontal="right"/>
    </xf>
    <xf numFmtId="3" fontId="7" fillId="5" borderId="1" applyAlignment="1" pivotButton="0" quotePrefix="0" xfId="0">
      <alignment horizontal="right"/>
    </xf>
    <xf numFmtId="166" fontId="7" fillId="5" borderId="1" applyAlignment="1" pivotButton="0" quotePrefix="0" xfId="0">
      <alignment horizontal="right"/>
    </xf>
    <xf numFmtId="168" fontId="7" fillId="5" borderId="1" applyAlignment="1" pivotButton="0" quotePrefix="0" xfId="0">
      <alignment horizontal="right"/>
    </xf>
    <xf numFmtId="165" fontId="7" fillId="5" borderId="1" applyAlignment="1" pivotButton="0" quotePrefix="0" xfId="0">
      <alignment horizontal="right"/>
    </xf>
    <xf numFmtId="3" fontId="13" fillId="6" borderId="1" applyAlignment="1" pivotButton="0" quotePrefix="0" xfId="0">
      <alignment horizontal="right"/>
    </xf>
    <xf numFmtId="166" fontId="13" fillId="6" borderId="1" applyAlignment="1" pivotButton="0" quotePrefix="0" xfId="0">
      <alignment horizontal="right"/>
    </xf>
    <xf numFmtId="168" fontId="13" fillId="6" borderId="1" applyAlignment="1" pivotButton="0" quotePrefix="0" xfId="0">
      <alignment horizontal="right"/>
    </xf>
    <xf numFmtId="165" fontId="13" fillId="6" borderId="1" applyAlignment="1" pivotButton="0" quotePrefix="0" xfId="0">
      <alignment horizontal="right"/>
    </xf>
    <xf numFmtId="169" fontId="7" fillId="0" borderId="1" applyAlignment="1" pivotButton="0" quotePrefix="0" xfId="0">
      <alignment horizontal="righ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styles" Target="styles.xml" Id="rId6"/><Relationship Type="http://schemas.openxmlformats.org/officeDocument/2006/relationships/theme" Target="theme/theme1.xml" Id="rId7"/></Relationships>
</file>

<file path=xl/charts/chart1.xml><?xml version="1.0" encoding="utf-8"?>
<chartSpace xmlns="http://schemas.openxmlformats.org/drawingml/2006/chart">
  <style val="10"/>
  <chart>
    <title>
      <tx>
        <rich>
          <a:bodyPr xmlns:a="http://schemas.openxmlformats.org/drawingml/2006/main"/>
          <a:p xmlns:a="http://schemas.openxmlformats.org/drawingml/2006/main">
            <a:pPr>
              <a:defRPr/>
            </a:pPr>
            <a:r>
              <a:t>Monthly Profit by Volume Level</a:t>
            </a:r>
          </a:p>
        </rich>
      </tx>
    </title>
    <plotArea>
      <barChart>
        <barDir val="col"/>
        <grouping val="clustered"/>
        <ser>
          <idx val="0"/>
          <order val="0"/>
          <tx>
            <strRef>
              <f>'Breakeven Analysis'!F21</f>
            </strRef>
          </tx>
          <spPr>
            <a:ln xmlns:a="http://schemas.openxmlformats.org/drawingml/2006/main">
              <a:prstDash val="solid"/>
            </a:ln>
          </spPr>
          <cat>
            <numRef>
              <f>'Breakeven Analysis'!$B$22:$B$31</f>
            </numRef>
          </cat>
          <val>
            <numRef>
              <f>'Breakeven Analysis'!$F$22:$F$31</f>
            </numRef>
          </val>
        </ser>
        <gapWidth val="150"/>
        <axId val="10"/>
        <axId val="100"/>
      </barChart>
      <catAx>
        <axId val="10"/>
        <scaling>
          <orientation val="minMax"/>
        </scaling>
        <axPos val="l"/>
        <title>
          <tx>
            <rich>
              <a:bodyPr xmlns:a="http://schemas.openxmlformats.org/drawingml/2006/main"/>
              <a:p xmlns:a="http://schemas.openxmlformats.org/drawingml/2006/main">
                <a:pPr>
                  <a:defRPr/>
                </a:pPr>
                <a:r>
                  <a:t>Units Sold</a:t>
                </a:r>
              </a:p>
            </rich>
          </tx>
        </title>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Profit ($)</a:t>
                </a:r>
              </a:p>
            </rich>
          </tx>
        </title>
        <majorTickMark val="none"/>
        <minorTickMark val="none"/>
        <crossAx val="10"/>
      </valAx>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xl/charts/chart1.xml" Id="rId1"/></Relationships>
</file>

<file path=xl/drawings/drawing1.xml><?xml version="1.0" encoding="utf-8"?>
<wsDr xmlns="http://schemas.openxmlformats.org/drawingml/2006/spreadsheetDrawing">
  <oneCellAnchor>
    <from>
      <col>1</col>
      <colOff>0</colOff>
      <row>32</row>
      <rowOff>0</rowOff>
    </from>
    <ext cx="7920000" cy="504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wsDr>
</file>

<file path=xl/worksheets/sheet1.xml><?xml version="1.0" encoding="utf-8"?>
<worksheet xmlns="http://schemas.openxmlformats.org/spreadsheetml/2006/main">
  <sheetPr>
    <tabColor rgb="00C5A55A"/>
    <outlinePr summaryBelow="1" summaryRight="1"/>
    <pageSetUpPr fitToPage="1"/>
  </sheetPr>
  <dimension ref="A1:H57"/>
  <sheetViews>
    <sheetView workbookViewId="0">
      <selection activeCell="A1" sqref="A1"/>
    </sheetView>
  </sheetViews>
  <sheetFormatPr baseColWidth="8" defaultRowHeight="15"/>
  <cols>
    <col width="4" customWidth="1" min="1" max="1"/>
    <col width="80" customWidth="1" min="2" max="2"/>
  </cols>
  <sheetData>
    <row r="1" ht="36" customHeight="1">
      <c r="A1" s="1" t="inlineStr">
        <is>
          <t>Pricing &amp; Breakeven Analysis Tool</t>
        </is>
      </c>
      <c r="B1" s="2" t="n"/>
      <c r="C1" s="2" t="n"/>
      <c r="D1" s="2" t="n"/>
      <c r="E1" s="2" t="n"/>
      <c r="F1" s="2" t="n"/>
      <c r="G1" s="2" t="n"/>
      <c r="H1" s="2" t="n"/>
    </row>
    <row r="3">
      <c r="B3" s="3" t="inlineStr">
        <is>
          <t>How to Use This Template</t>
        </is>
      </c>
    </row>
    <row r="5">
      <c r="B5" s="4" t="inlineStr">
        <is>
          <t>Purpose</t>
        </is>
      </c>
    </row>
    <row r="6">
      <c r="B6" s="5" t="inlineStr">
        <is>
          <t>This tool helps you calculate optimal pricing using cost-plus markup or target margin methods, and determine the volume you need to break even on your fixed costs. It works for both product-based and service-based businesses.</t>
        </is>
      </c>
    </row>
    <row r="7"/>
    <row r="9">
      <c r="B9" s="4" t="inlineStr">
        <is>
          <t>Step 1</t>
        </is>
      </c>
    </row>
    <row r="10">
      <c r="B10" s="5" t="inlineStr">
        <is>
          <t>Go to the Assumptions tab and enter your cost structure: direct costs (materials, labor, etc.), your desired markup percentage or target margin, and your fixed monthly costs.</t>
        </is>
      </c>
    </row>
    <row r="11"/>
    <row r="13">
      <c r="B13" s="4" t="inlineStr">
        <is>
          <t>Step 2</t>
        </is>
      </c>
    </row>
    <row r="14">
      <c r="B14" s="5" t="inlineStr">
        <is>
          <t>Review the Pricing Calculator tab to see your calculated prices under both the markup and margin methods. Compare them side by side and choose your pricing approach.</t>
        </is>
      </c>
    </row>
    <row r="15"/>
    <row r="17">
      <c r="B17" s="4" t="inlineStr">
        <is>
          <t>Step 3</t>
        </is>
      </c>
    </row>
    <row r="18">
      <c r="B18" s="5" t="inlineStr">
        <is>
          <t>Check the Breakeven Analysis tab to see how many units (or service engagements) you need to sell each month to cover your fixed costs, and how revenue changes at different volume levels.</t>
        </is>
      </c>
    </row>
    <row r="19"/>
    <row r="21">
      <c r="B21" s="4" t="inlineStr">
        <is>
          <t>Step 4</t>
        </is>
      </c>
    </row>
    <row r="22">
      <c r="B22" s="5" t="inlineStr">
        <is>
          <t>Review the Summary Dashboard for a consolidated view of your pricing, margins, and breakeven metrics.</t>
        </is>
      </c>
    </row>
    <row r="23"/>
    <row r="26">
      <c r="B26" s="3" t="inlineStr">
        <is>
          <t>Key Concepts</t>
        </is>
      </c>
    </row>
    <row r="28">
      <c r="B28" s="6" t="inlineStr">
        <is>
          <t>Markup vs. Margin</t>
        </is>
      </c>
    </row>
    <row r="29">
      <c r="B29" s="5" t="inlineStr">
        <is>
          <t>Markup is applied on top of your cost (Cost x (1 + Markup%)). Margin is the percentage of the selling price that is profit ((Price - Cost) / Price). A 50% markup produces a 33.3% margin. They are related but not the same — this template calculates both so you can compare.</t>
        </is>
      </c>
    </row>
    <row r="30"/>
    <row r="31"/>
    <row r="33">
      <c r="B33" s="6" t="inlineStr">
        <is>
          <t>Contribution Margin</t>
        </is>
      </c>
    </row>
    <row r="34">
      <c r="B34" s="5" t="inlineStr">
        <is>
          <t>The amount each unit sale contributes toward covering your fixed costs, calculated as Price minus Variable Cost per Unit. Once you sell enough units to cover fixed costs (the breakeven point), each additional unit's contribution margin becomes profit.</t>
        </is>
      </c>
    </row>
    <row r="35"/>
    <row r="36"/>
    <row r="38">
      <c r="B38" s="6" t="inlineStr">
        <is>
          <t>Fixed vs. Variable Costs</t>
        </is>
      </c>
    </row>
    <row r="39">
      <c r="B39" s="5" t="inlineStr">
        <is>
          <t>Fixed costs stay the same regardless of volume (rent, insurance, salaries). Variable costs change with each unit produced or service delivered (materials, direct labor hours, commissions). Understanding this split is critical for breakeven analysis.</t>
        </is>
      </c>
    </row>
    <row r="40"/>
    <row r="41"/>
    <row r="43">
      <c r="B43" s="6" t="inlineStr">
        <is>
          <t>Breakeven Point</t>
        </is>
      </c>
    </row>
    <row r="44">
      <c r="B44" s="5" t="inlineStr">
        <is>
          <t>The number of units (or service engagements) you must sell to cover all fixed costs. Below this volume you lose money; above it you earn profit. Breakeven Volume = Fixed Costs / Contribution Margin per Unit.</t>
        </is>
      </c>
    </row>
    <row r="45"/>
    <row r="46"/>
    <row r="49">
      <c r="B49" s="3" t="inlineStr">
        <is>
          <t>Cell Color Legend</t>
        </is>
      </c>
    </row>
    <row r="51">
      <c r="B51" s="7" t="inlineStr">
        <is>
          <t>Blue text on white background</t>
        </is>
      </c>
      <c r="C51" s="8" t="inlineStr">
        <is>
          <t>Input cell — enter your own values here</t>
        </is>
      </c>
    </row>
    <row r="52">
      <c r="B52" s="9" t="inlineStr">
        <is>
          <t>Blue text on yellow background</t>
        </is>
      </c>
      <c r="C52" s="8" t="inlineStr">
        <is>
          <t>Key assumption — these drive the entire model</t>
        </is>
      </c>
    </row>
    <row r="53">
      <c r="B53" s="10" t="inlineStr">
        <is>
          <t>Black text</t>
        </is>
      </c>
      <c r="C53" s="8" t="inlineStr">
        <is>
          <t>Formula cell — calculated automatically, do not edit</t>
        </is>
      </c>
    </row>
    <row r="54">
      <c r="B54" s="11" t="inlineStr">
        <is>
          <t>Gray background</t>
        </is>
      </c>
      <c r="C54" s="8" t="inlineStr">
        <is>
          <t>Output / result cell</t>
        </is>
      </c>
    </row>
    <row r="57">
      <c r="A57" s="12" t="inlineStr">
        <is>
          <t>Local Fractional LLC  |  Your Vision. Our Roadmap. Unstoppable Growth.  |  localfractional.com</t>
        </is>
      </c>
      <c r="B57" s="13" t="n"/>
      <c r="C57" s="13" t="n"/>
      <c r="D57" s="13" t="n"/>
      <c r="E57" s="13" t="n"/>
      <c r="F57" s="13" t="n"/>
      <c r="G57" s="13" t="n"/>
      <c r="H57" s="13" t="n"/>
    </row>
  </sheetData>
  <sheetProtection selectLockedCells="0" selectUnlockedCells="0" sheet="1" objects="0" insertRows="1" insertHyperlinks="1" autoFilter="1" scenarios="0" formatColumns="1" deleteColumns="1" insertColumns="1" pivotTables="1" deleteRows="1" formatCells="1" formatRows="1" sort="1" password="F68C"/>
  <mergeCells count="27">
    <mergeCell ref="B17:G17"/>
    <mergeCell ref="B39:G41"/>
    <mergeCell ref="B13:G13"/>
    <mergeCell ref="A1:H1"/>
    <mergeCell ref="B22:G23"/>
    <mergeCell ref="B44:G46"/>
    <mergeCell ref="B38:G38"/>
    <mergeCell ref="B29:G31"/>
    <mergeCell ref="B28:G28"/>
    <mergeCell ref="C54:G54"/>
    <mergeCell ref="B9:G9"/>
    <mergeCell ref="B49:G49"/>
    <mergeCell ref="B18:G19"/>
    <mergeCell ref="B34:G36"/>
    <mergeCell ref="B33:G33"/>
    <mergeCell ref="B5:G5"/>
    <mergeCell ref="A57:H57"/>
    <mergeCell ref="B14:G15"/>
    <mergeCell ref="C51:G51"/>
    <mergeCell ref="B26:G26"/>
    <mergeCell ref="C52:G52"/>
    <mergeCell ref="B3:G3"/>
    <mergeCell ref="B10:G11"/>
    <mergeCell ref="B6:G7"/>
    <mergeCell ref="B43:G43"/>
    <mergeCell ref="C53:G53"/>
    <mergeCell ref="B21:G21"/>
  </mergeCells>
  <pageMargins left="0.5" right="0.5" top="0.5" bottom="0.5" header="0.5" footer="0.5"/>
  <pageSetup orientation="landscape" fitToHeight="0" fitToWidth="1"/>
  <headerFooter>
    <oddHeader>&amp;C&amp;"Arial,Regular"&amp;8 Local Fractional LLC — Pricing &amp;&amp; Breakeven Analysis Tool</oddHeader>
    <oddFooter>&amp;LConfidential&amp;RPage &amp;P of &amp;N</oddFooter>
    <evenHeader/>
    <evenFooter/>
    <firstHeader/>
    <firstFooter/>
  </headerFooter>
</worksheet>
</file>

<file path=xl/worksheets/sheet2.xml><?xml version="1.0" encoding="utf-8"?>
<worksheet xmlns="http://schemas.openxmlformats.org/spreadsheetml/2006/main">
  <sheetPr>
    <tabColor rgb="00C5A55A"/>
    <outlinePr summaryBelow="1" summaryRight="1"/>
    <pageSetUpPr fitToPage="1"/>
  </sheetPr>
  <dimension ref="A1:E41"/>
  <sheetViews>
    <sheetView workbookViewId="0">
      <selection activeCell="A1" sqref="A1"/>
    </sheetView>
  </sheetViews>
  <sheetFormatPr baseColWidth="8" defaultRowHeight="15"/>
  <cols>
    <col width="4" customWidth="1" min="1" max="1"/>
    <col width="40" customWidth="1" min="2" max="2"/>
    <col width="18" customWidth="1" min="3" max="3"/>
    <col width="14" customWidth="1" min="4" max="4"/>
    <col width="40" customWidth="1" min="5" max="5"/>
  </cols>
  <sheetData>
    <row r="1" ht="36" customHeight="1">
      <c r="A1" s="1" t="inlineStr">
        <is>
          <t>Assumptions &amp; Inputs</t>
        </is>
      </c>
      <c r="B1" s="2" t="n"/>
      <c r="C1" s="2" t="n"/>
      <c r="D1" s="2" t="n"/>
      <c r="E1" s="2" t="n"/>
    </row>
    <row r="2">
      <c r="B2" s="14" t="inlineStr">
        <is>
          <t>Enter all your inputs here. Blue cells are editable. Yellow-highlighted cells are key assumptions that drive the model.</t>
        </is>
      </c>
    </row>
    <row r="4" ht="28" customHeight="1">
      <c r="A4" s="15" t="inlineStr">
        <is>
          <t>Product / Service Description</t>
        </is>
      </c>
      <c r="B4" s="2" t="n"/>
      <c r="C4" s="2" t="n"/>
      <c r="D4" s="2" t="n"/>
      <c r="E4" s="2" t="n"/>
    </row>
    <row r="5">
      <c r="B5" s="16" t="inlineStr">
        <is>
          <t>Product or Service Name</t>
        </is>
      </c>
      <c r="C5" s="17" t="inlineStr">
        <is>
          <t>Example Product/Service</t>
        </is>
      </c>
      <c r="D5" s="18" t="n"/>
      <c r="E5" s="14" t="inlineStr">
        <is>
          <t>Enter the name of the product or service you are pricing.</t>
        </is>
      </c>
    </row>
    <row r="7" ht="28" customHeight="1">
      <c r="A7" s="15" t="inlineStr">
        <is>
          <t>Variable Costs (per Unit / Engagement)</t>
        </is>
      </c>
      <c r="B7" s="2" t="n"/>
      <c r="C7" s="2" t="n"/>
      <c r="D7" s="2" t="n"/>
      <c r="E7" s="2" t="n"/>
    </row>
    <row r="8">
      <c r="B8" s="14" t="inlineStr">
        <is>
          <t>Variable costs change with each unit sold or service delivered. List each component below.</t>
        </is>
      </c>
    </row>
    <row r="9">
      <c r="B9" s="19" t="inlineStr">
        <is>
          <t>Cost Component</t>
        </is>
      </c>
      <c r="C9" s="19" t="inlineStr">
        <is>
          <t>Amount ($)</t>
        </is>
      </c>
      <c r="D9" s="19" t="inlineStr">
        <is>
          <t>Notes</t>
        </is>
      </c>
    </row>
    <row r="10">
      <c r="B10" s="20" t="inlineStr">
        <is>
          <t>Direct Materials / Supplies</t>
        </is>
      </c>
      <c r="C10" s="21" t="n">
        <v>25</v>
      </c>
      <c r="D10" s="14" t="inlineStr">
        <is>
          <t>Raw materials, parts, supplies per unit</t>
        </is>
      </c>
    </row>
    <row r="11">
      <c r="A11" s="13" t="n"/>
      <c r="B11" s="22" t="inlineStr">
        <is>
          <t>Direct Labor</t>
        </is>
      </c>
      <c r="C11" s="21" t="n">
        <v>15</v>
      </c>
      <c r="D11" s="23" t="inlineStr">
        <is>
          <t>Hourly labor x hours per unit/engagement</t>
        </is>
      </c>
      <c r="E11" s="13" t="n"/>
    </row>
    <row r="12">
      <c r="B12" s="20" t="inlineStr">
        <is>
          <t>Commissions / Referral Fees</t>
        </is>
      </c>
      <c r="C12" s="21" t="n">
        <v>0</v>
      </c>
      <c r="D12" s="14" t="inlineStr">
        <is>
          <t>Per-unit sales commissions if applicable</t>
        </is>
      </c>
    </row>
    <row r="13">
      <c r="A13" s="13" t="n"/>
      <c r="B13" s="22" t="inlineStr">
        <is>
          <t>Shipping / Delivery</t>
        </is>
      </c>
      <c r="C13" s="21" t="n">
        <v>5</v>
      </c>
      <c r="D13" s="23" t="inlineStr">
        <is>
          <t>Freight, delivery, or travel cost per unit</t>
        </is>
      </c>
      <c r="E13" s="13" t="n"/>
    </row>
    <row r="14">
      <c r="B14" s="20" t="inlineStr">
        <is>
          <t>Other Variable Cost 1</t>
        </is>
      </c>
      <c r="C14" s="21" t="n">
        <v>0</v>
      </c>
      <c r="D14" s="14" t="inlineStr">
        <is>
          <t>Add your own — e.g., packaging, subcontractor</t>
        </is>
      </c>
    </row>
    <row r="15">
      <c r="A15" s="13" t="n"/>
      <c r="B15" s="22" t="inlineStr">
        <is>
          <t>Other Variable Cost 2</t>
        </is>
      </c>
      <c r="C15" s="21" t="n">
        <v>0</v>
      </c>
      <c r="D15" s="23" t="inlineStr">
        <is>
          <t>Add your own</t>
        </is>
      </c>
      <c r="E15" s="13" t="n"/>
    </row>
    <row r="16">
      <c r="B16" s="24" t="inlineStr">
        <is>
          <t>Total Variable Cost per Unit</t>
        </is>
      </c>
      <c r="C16" s="25">
        <f>SUM(C10:C15)</f>
        <v/>
      </c>
    </row>
    <row r="18" ht="28" customHeight="1">
      <c r="A18" s="15" t="inlineStr">
        <is>
          <t>Pricing Assumptions</t>
        </is>
      </c>
      <c r="B18" s="2" t="n"/>
      <c r="C18" s="2" t="n"/>
      <c r="D18" s="2" t="n"/>
      <c r="E18" s="2" t="n"/>
    </row>
    <row r="19">
      <c r="B19" s="14" t="inlineStr">
        <is>
          <t>Set your target markup OR target margin. The Pricing Calculator tab will show you both methods side by side.</t>
        </is>
      </c>
    </row>
    <row r="20">
      <c r="B20" s="16" t="inlineStr">
        <is>
          <t>Target Markup %</t>
        </is>
      </c>
      <c r="C20" s="26" t="n">
        <v>0.5</v>
      </c>
      <c r="D20" s="14" t="inlineStr">
        <is>
          <t>Applied on top of cost. 50% markup on $45 cost = $67.50 price.</t>
        </is>
      </c>
    </row>
    <row r="21">
      <c r="B21" s="16" t="inlineStr">
        <is>
          <t>Target Gross Margin %</t>
        </is>
      </c>
      <c r="C21" s="26" t="n">
        <v>0.4</v>
      </c>
      <c r="D21" s="14" t="inlineStr">
        <is>
          <t>Percentage of price that is profit. 40% margin on $45 cost = $75 price.</t>
        </is>
      </c>
    </row>
    <row r="22">
      <c r="B22" s="16" t="inlineStr">
        <is>
          <t>Override Price (optional)</t>
        </is>
      </c>
      <c r="C22" s="21" t="n"/>
      <c r="D22" s="14" t="inlineStr">
        <is>
          <t>If you want to set a specific price manually, enter it here. Leave blank to use calculated prices.</t>
        </is>
      </c>
    </row>
    <row r="24" ht="28" customHeight="1">
      <c r="A24" s="15" t="inlineStr">
        <is>
          <t>Fixed Costs (Monthly)</t>
        </is>
      </c>
      <c r="B24" s="2" t="n"/>
      <c r="C24" s="2" t="n"/>
      <c r="D24" s="2" t="n"/>
      <c r="E24" s="2" t="n"/>
    </row>
    <row r="25">
      <c r="B25" s="14" t="inlineStr">
        <is>
          <t>Fixed costs do not change with volume. Enter your monthly fixed cost structure below.</t>
        </is>
      </c>
    </row>
    <row r="26">
      <c r="B26" s="19" t="inlineStr">
        <is>
          <t>Fixed Cost Category</t>
        </is>
      </c>
      <c r="C26" s="19" t="inlineStr">
        <is>
          <t>Monthly Amount ($)</t>
        </is>
      </c>
      <c r="D26" s="19" t="inlineStr">
        <is>
          <t>Notes</t>
        </is>
      </c>
    </row>
    <row r="27">
      <c r="B27" s="20" t="inlineStr">
        <is>
          <t>Rent / Facility Costs</t>
        </is>
      </c>
      <c r="C27" s="27" t="n">
        <v>2000</v>
      </c>
      <c r="D27" s="14" t="inlineStr">
        <is>
          <t>Office, warehouse, or shop lease</t>
        </is>
      </c>
    </row>
    <row r="28">
      <c r="A28" s="13" t="n"/>
      <c r="B28" s="22" t="inlineStr">
        <is>
          <t>Salaries &amp; Wages (non-production)</t>
        </is>
      </c>
      <c r="C28" s="27" t="n">
        <v>5000</v>
      </c>
      <c r="D28" s="23" t="inlineStr">
        <is>
          <t>Admin, management, overhead labor</t>
        </is>
      </c>
      <c r="E28" s="13" t="n"/>
    </row>
    <row r="29">
      <c r="B29" s="20" t="inlineStr">
        <is>
          <t>Insurance</t>
        </is>
      </c>
      <c r="C29" s="27" t="n">
        <v>500</v>
      </c>
      <c r="D29" s="14" t="inlineStr">
        <is>
          <t>General liability, workers comp, etc.</t>
        </is>
      </c>
    </row>
    <row r="30">
      <c r="A30" s="13" t="n"/>
      <c r="B30" s="22" t="inlineStr">
        <is>
          <t>Utilities &amp; Technology</t>
        </is>
      </c>
      <c r="C30" s="27" t="n">
        <v>400</v>
      </c>
      <c r="D30" s="23" t="inlineStr">
        <is>
          <t>Phone, internet, software subscriptions</t>
        </is>
      </c>
      <c r="E30" s="13" t="n"/>
    </row>
    <row r="31">
      <c r="B31" s="20" t="inlineStr">
        <is>
          <t>Marketing &amp; Advertising</t>
        </is>
      </c>
      <c r="C31" s="27" t="n">
        <v>1000</v>
      </c>
      <c r="D31" s="14" t="inlineStr">
        <is>
          <t>Monthly marketing spend</t>
        </is>
      </c>
    </row>
    <row r="32">
      <c r="A32" s="13" t="n"/>
      <c r="B32" s="22" t="inlineStr">
        <is>
          <t>Loan Payments / Debt Service</t>
        </is>
      </c>
      <c r="C32" s="27" t="n">
        <v>0</v>
      </c>
      <c r="D32" s="23" t="inlineStr">
        <is>
          <t>Business loan or equipment payments</t>
        </is>
      </c>
      <c r="E32" s="13" t="n"/>
    </row>
    <row r="33">
      <c r="B33" s="20" t="inlineStr">
        <is>
          <t>Other Fixed Cost 1</t>
        </is>
      </c>
      <c r="C33" s="27" t="n">
        <v>0</v>
      </c>
      <c r="D33" s="14" t="inlineStr">
        <is>
          <t>Add your own</t>
        </is>
      </c>
    </row>
    <row r="34">
      <c r="A34" s="13" t="n"/>
      <c r="B34" s="22" t="inlineStr">
        <is>
          <t>Other Fixed Cost 2</t>
        </is>
      </c>
      <c r="C34" s="27" t="n">
        <v>0</v>
      </c>
      <c r="D34" s="23" t="inlineStr">
        <is>
          <t>Add your own</t>
        </is>
      </c>
      <c r="E34" s="13" t="n"/>
    </row>
    <row r="35">
      <c r="B35" s="24" t="inlineStr">
        <is>
          <t>Total Monthly Fixed Costs</t>
        </is>
      </c>
      <c r="C35" s="28">
        <f>SUM(C27:C34)</f>
        <v/>
      </c>
    </row>
    <row r="37" ht="28" customHeight="1">
      <c r="A37" s="15" t="inlineStr">
        <is>
          <t>Volume Assumptions</t>
        </is>
      </c>
      <c r="B37" s="2" t="n"/>
      <c r="C37" s="2" t="n"/>
      <c r="D37" s="2" t="n"/>
      <c r="E37" s="2" t="n"/>
    </row>
    <row r="38">
      <c r="B38" s="14" t="inlineStr">
        <is>
          <t>Enter your current or expected monthly sales volume for scenario comparison on the Summary tab.</t>
        </is>
      </c>
    </row>
    <row r="39">
      <c r="B39" s="16" t="inlineStr">
        <is>
          <t>Expected Monthly Volume (units)</t>
        </is>
      </c>
      <c r="C39" s="29" t="n">
        <v>100</v>
      </c>
      <c r="D39" s="14" t="inlineStr">
        <is>
          <t>How many units or service engagements you expect to sell per month.</t>
        </is>
      </c>
    </row>
    <row r="41">
      <c r="A41" s="12" t="inlineStr">
        <is>
          <t>Local Fractional LLC  |  Your Vision. Our Roadmap. Unstoppable Growth.  |  localfractional.com</t>
        </is>
      </c>
      <c r="B41" s="13" t="n"/>
      <c r="C41" s="13" t="n"/>
      <c r="D41" s="13" t="n"/>
      <c r="E41" s="13" t="n"/>
    </row>
  </sheetData>
  <sheetProtection selectLockedCells="0" selectUnlockedCells="0" sheet="1" objects="0" insertRows="1" insertHyperlinks="1" autoFilter="1" scenarios="0" formatColumns="1" deleteColumns="1" insertColumns="1" pivotTables="1" deleteRows="1" formatCells="1" formatRows="1" sort="1" password="F68C"/>
  <mergeCells count="16">
    <mergeCell ref="D20:E20"/>
    <mergeCell ref="A4:E4"/>
    <mergeCell ref="B8:E8"/>
    <mergeCell ref="A24:E24"/>
    <mergeCell ref="A7:E7"/>
    <mergeCell ref="C5:D5"/>
    <mergeCell ref="B38:E38"/>
    <mergeCell ref="A41:E41"/>
    <mergeCell ref="A1:E1"/>
    <mergeCell ref="B25:E25"/>
    <mergeCell ref="D22:E22"/>
    <mergeCell ref="B2:E2"/>
    <mergeCell ref="B19:E19"/>
    <mergeCell ref="A37:E37"/>
    <mergeCell ref="A18:E18"/>
    <mergeCell ref="D21:E21"/>
  </mergeCells>
  <pageMargins left="0.5" right="0.5" top="0.5" bottom="0.5" header="0.5" footer="0.5"/>
  <pageSetup orientation="landscape" fitToHeight="0" fitToWidth="1"/>
  <headerFooter>
    <oddHeader>&amp;C&amp;"Arial,Regular"&amp;8 Local Fractional LLC — Pricing &amp;&amp; Breakeven Analysis Tool</oddHeader>
    <oddFooter>&amp;LConfidential&amp;RPage &amp;P of &amp;N</oddFooter>
    <evenHeader/>
    <evenFooter/>
    <firstHeader/>
    <firstFooter/>
  </headerFooter>
</worksheet>
</file>

<file path=xl/worksheets/sheet3.xml><?xml version="1.0" encoding="utf-8"?>
<worksheet xmlns="http://schemas.openxmlformats.org/spreadsheetml/2006/main">
  <sheetPr>
    <tabColor rgb="001B2A4A"/>
    <outlinePr summaryBelow="1" summaryRight="1"/>
    <pageSetUpPr fitToPage="1"/>
  </sheetPr>
  <dimension ref="A1:F34"/>
  <sheetViews>
    <sheetView workbookViewId="0">
      <selection activeCell="A1" sqref="A1"/>
    </sheetView>
  </sheetViews>
  <sheetFormatPr baseColWidth="8" defaultRowHeight="15"/>
  <cols>
    <col width="4" customWidth="1" min="1" max="1"/>
    <col width="36" customWidth="1" min="2" max="2"/>
    <col width="20" customWidth="1" min="3" max="3"/>
    <col width="20" customWidth="1" min="4" max="4"/>
    <col width="20" customWidth="1" min="5" max="5"/>
    <col width="36" customWidth="1" min="6" max="6"/>
  </cols>
  <sheetData>
    <row r="1" ht="36" customHeight="1">
      <c r="A1" s="1" t="inlineStr">
        <is>
          <t>Pricing Calculator</t>
        </is>
      </c>
      <c r="B1" s="2" t="n"/>
      <c r="C1" s="2" t="n"/>
      <c r="D1" s="2" t="n"/>
      <c r="E1" s="2" t="n"/>
      <c r="F1" s="2" t="n"/>
    </row>
    <row r="2">
      <c r="B2" s="14" t="inlineStr">
        <is>
          <t>This tab calculates your selling price using two methods — markup and margin — so you can compare them side by side. All inputs flow from the Assumptions tab.</t>
        </is>
      </c>
    </row>
    <row r="4" ht="28" customHeight="1">
      <c r="A4" s="15" t="inlineStr">
        <is>
          <t>Cost Summary (from Assumptions)</t>
        </is>
      </c>
      <c r="B4" s="2" t="n"/>
      <c r="C4" s="2" t="n"/>
      <c r="D4" s="2" t="n"/>
      <c r="E4" s="2" t="n"/>
      <c r="F4" s="2" t="n"/>
    </row>
    <row r="5">
      <c r="B5" s="19" t="inlineStr">
        <is>
          <t>Component</t>
        </is>
      </c>
      <c r="C5" s="19" t="inlineStr">
        <is>
          <t>Per Unit ($)</t>
        </is>
      </c>
    </row>
    <row r="6">
      <c r="B6" s="16" t="inlineStr">
        <is>
          <t>Total Variable Cost per Unit</t>
        </is>
      </c>
      <c r="C6" s="30">
        <f>Assumptions!C16</f>
        <v/>
      </c>
    </row>
    <row r="8" ht="28" customHeight="1">
      <c r="A8" s="15" t="inlineStr">
        <is>
          <t>Method 1: Cost + Markup</t>
        </is>
      </c>
      <c r="B8" s="2" t="n"/>
      <c r="C8" s="2" t="n"/>
      <c r="D8" s="2" t="n"/>
      <c r="E8" s="2" t="n"/>
      <c r="F8" s="2" t="n"/>
    </row>
    <row r="9">
      <c r="B9" s="14" t="inlineStr">
        <is>
          <t>Markup adds a percentage on top of your cost. Simple and intuitive, but produces a lower margin than the markup percentage suggests.</t>
        </is>
      </c>
    </row>
    <row r="10">
      <c r="B10" s="19" t="inlineStr"/>
      <c r="C10" s="19" t="inlineStr">
        <is>
          <t>Value</t>
        </is>
      </c>
      <c r="D10" s="19" t="inlineStr">
        <is>
          <t>Formula Logic</t>
        </is>
      </c>
    </row>
    <row r="11">
      <c r="B11" s="16" t="inlineStr">
        <is>
          <t>Variable Cost per Unit</t>
        </is>
      </c>
      <c r="C11" s="30">
        <f>C6</f>
        <v/>
      </c>
      <c r="D11" s="16" t="inlineStr">
        <is>
          <t>From Assumptions tab</t>
        </is>
      </c>
    </row>
    <row r="12">
      <c r="B12" s="16" t="inlineStr">
        <is>
          <t>Markup %</t>
        </is>
      </c>
      <c r="C12" s="31">
        <f>Assumptions!C20</f>
        <v/>
      </c>
      <c r="D12" s="16" t="inlineStr">
        <is>
          <t>From Assumptions tab</t>
        </is>
      </c>
    </row>
    <row r="13">
      <c r="B13" s="16" t="inlineStr">
        <is>
          <t>Markup Amount ($)</t>
        </is>
      </c>
      <c r="C13" s="30">
        <f>C11*C12</f>
        <v/>
      </c>
      <c r="D13" s="16" t="inlineStr">
        <is>
          <t>Cost x Markup %</t>
        </is>
      </c>
    </row>
    <row r="14">
      <c r="B14" s="24" t="inlineStr">
        <is>
          <t>Selling Price (Markup Method)</t>
        </is>
      </c>
      <c r="C14" s="32">
        <f>C11+C13</f>
        <v/>
      </c>
      <c r="D14" s="16" t="inlineStr">
        <is>
          <t>Cost + Markup Amount</t>
        </is>
      </c>
    </row>
    <row r="15">
      <c r="B15" s="16" t="inlineStr">
        <is>
          <t>Resulting Gross Margin %</t>
        </is>
      </c>
      <c r="C15" s="33">
        <f>IF(C14=0,0,(C14-C11)/C14)</f>
        <v/>
      </c>
      <c r="D15" s="16" t="inlineStr">
        <is>
          <t>(Price - Cost) / Price</t>
        </is>
      </c>
    </row>
    <row r="16">
      <c r="B16" s="16" t="inlineStr">
        <is>
          <t>Gross Profit per Unit</t>
        </is>
      </c>
      <c r="C16" s="34">
        <f>C14-C11</f>
        <v/>
      </c>
      <c r="D16" s="16" t="inlineStr">
        <is>
          <t>Price - Cost</t>
        </is>
      </c>
    </row>
    <row r="18" ht="28" customHeight="1">
      <c r="A18" s="15" t="inlineStr">
        <is>
          <t>Method 2: Target Gross Margin</t>
        </is>
      </c>
      <c r="B18" s="2" t="n"/>
      <c r="C18" s="2" t="n"/>
      <c r="D18" s="2" t="n"/>
      <c r="E18" s="2" t="n"/>
      <c r="F18" s="2" t="n"/>
    </row>
    <row r="19">
      <c r="B19" s="14" t="inlineStr">
        <is>
          <t>Target margin works backward from your desired profit percentage. It produces a higher price than the equivalent markup because margin is measured against the selling price, not the cost.</t>
        </is>
      </c>
    </row>
    <row r="20">
      <c r="B20" s="19" t="inlineStr"/>
      <c r="C20" s="19" t="inlineStr">
        <is>
          <t>Value</t>
        </is>
      </c>
      <c r="D20" s="19" t="inlineStr">
        <is>
          <t>Formula Logic</t>
        </is>
      </c>
    </row>
    <row r="21">
      <c r="B21" s="16" t="inlineStr">
        <is>
          <t>Variable Cost per Unit</t>
        </is>
      </c>
      <c r="C21" s="30">
        <f>C6</f>
        <v/>
      </c>
    </row>
    <row r="22">
      <c r="B22" s="16" t="inlineStr">
        <is>
          <t>Target Gross Margin %</t>
        </is>
      </c>
      <c r="C22" s="31">
        <f>Assumptions!C21</f>
        <v/>
      </c>
    </row>
    <row r="23">
      <c r="B23" s="24" t="inlineStr">
        <is>
          <t>Selling Price (Margin Method)</t>
        </is>
      </c>
      <c r="C23" s="32">
        <f>IF(C22=1,0,C21/(1-C22))</f>
        <v/>
      </c>
      <c r="D23" s="16" t="inlineStr">
        <is>
          <t>Cost / (1 - Margin %)</t>
        </is>
      </c>
    </row>
    <row r="24">
      <c r="B24" s="16" t="inlineStr">
        <is>
          <t>Resulting Markup %</t>
        </is>
      </c>
      <c r="C24" s="33">
        <f>IF(C21=0,0,(C23-C21)/C21)</f>
        <v/>
      </c>
      <c r="D24" s="16" t="inlineStr">
        <is>
          <t>(Price - Cost) / Cost</t>
        </is>
      </c>
    </row>
    <row r="25">
      <c r="B25" s="16" t="inlineStr">
        <is>
          <t>Gross Profit per Unit</t>
        </is>
      </c>
      <c r="C25" s="34">
        <f>C23-C21</f>
        <v/>
      </c>
      <c r="D25" s="16" t="inlineStr">
        <is>
          <t>Price - Cost</t>
        </is>
      </c>
    </row>
    <row r="27" ht="28" customHeight="1">
      <c r="A27" s="15" t="inlineStr">
        <is>
          <t>Side-by-Side Comparison</t>
        </is>
      </c>
      <c r="B27" s="2" t="n"/>
      <c r="C27" s="2" t="n"/>
      <c r="D27" s="2" t="n"/>
      <c r="E27" s="2" t="n"/>
      <c r="F27" s="2" t="n"/>
    </row>
    <row r="28">
      <c r="B28" s="19" t="inlineStr">
        <is>
          <t>Metric</t>
        </is>
      </c>
      <c r="C28" s="19" t="inlineStr">
        <is>
          <t>Markup Method</t>
        </is>
      </c>
      <c r="D28" s="19" t="inlineStr">
        <is>
          <t>Margin Method</t>
        </is>
      </c>
      <c r="E28" s="19" t="inlineStr">
        <is>
          <t>Override Price</t>
        </is>
      </c>
    </row>
    <row r="29">
      <c r="B29" s="16" t="inlineStr">
        <is>
          <t>Selling Price</t>
        </is>
      </c>
      <c r="C29" s="30">
        <f>C14</f>
        <v/>
      </c>
      <c r="D29" s="30">
        <f>C23</f>
        <v/>
      </c>
      <c r="E29" s="35">
        <f>IF(Assumptions!C22&lt;&gt;"",Assumptions!C22,"N/A")</f>
        <v/>
      </c>
    </row>
    <row r="30">
      <c r="B30" s="16" t="inlineStr">
        <is>
          <t>Gross Profit per Unit</t>
        </is>
      </c>
      <c r="C30" s="30">
        <f>C29-C6</f>
        <v/>
      </c>
      <c r="D30" s="30">
        <f>D29-C6</f>
        <v/>
      </c>
      <c r="E30" s="35">
        <f>IF(Assumptions!C22&lt;&gt;"",Assumptions!C22-C6,"N/A")</f>
        <v/>
      </c>
    </row>
    <row r="31">
      <c r="B31" s="16" t="inlineStr">
        <is>
          <t>Gross Margin %</t>
        </is>
      </c>
      <c r="C31" s="31">
        <f>IF(C29=0,0,(C29-C6)/C29)</f>
        <v/>
      </c>
      <c r="D31" s="31">
        <f>IF(D29=0,0,(D29-C6)/D29)</f>
        <v/>
      </c>
      <c r="E31" s="31">
        <f>IF(Assumptions!C22&lt;&gt;"",IF(Assumptions!C22=0,0,(Assumptions!C22-C6)/Assumptions!C22),"N/A")</f>
        <v/>
      </c>
    </row>
    <row r="32">
      <c r="B32" s="16" t="inlineStr">
        <is>
          <t>Markup %</t>
        </is>
      </c>
      <c r="C32" s="31">
        <f>IF(C6=0,0,(C29-C6)/C6)</f>
        <v/>
      </c>
      <c r="D32" s="31">
        <f>IF(C6=0,0,(D29-C6)/C6)</f>
        <v/>
      </c>
      <c r="E32" s="31">
        <f>IF(Assumptions!C22&lt;&gt;"",IF(C6=0,0,(Assumptions!C22-C6)/C6),"N/A")</f>
        <v/>
      </c>
    </row>
    <row r="34">
      <c r="A34" s="12" t="inlineStr">
        <is>
          <t>Local Fractional LLC  |  Your Vision. Our Roadmap. Unstoppable Growth.  |  localfractional.com</t>
        </is>
      </c>
      <c r="B34" s="13" t="n"/>
      <c r="C34" s="13" t="n"/>
      <c r="D34" s="13" t="n"/>
      <c r="E34" s="13" t="n"/>
      <c r="F34" s="13" t="n"/>
    </row>
  </sheetData>
  <sheetProtection selectLockedCells="0" selectUnlockedCells="0" sheet="1" objects="0" insertRows="1" insertHyperlinks="1" autoFilter="1" scenarios="0" formatColumns="1" deleteColumns="1" insertColumns="1" pivotTables="1" deleteRows="1" formatCells="1" formatRows="1" sort="1" password="F68C"/>
  <mergeCells count="9">
    <mergeCell ref="B2:F2"/>
    <mergeCell ref="A1:F1"/>
    <mergeCell ref="B19:F19"/>
    <mergeCell ref="A8:F8"/>
    <mergeCell ref="A27:F27"/>
    <mergeCell ref="A34:F34"/>
    <mergeCell ref="A18:F18"/>
    <mergeCell ref="A4:F4"/>
    <mergeCell ref="B9:F9"/>
  </mergeCells>
  <pageMargins left="0.5" right="0.5" top="0.5" bottom="0.5" header="0.5" footer="0.5"/>
  <pageSetup orientation="landscape" fitToHeight="0" fitToWidth="1"/>
  <headerFooter>
    <oddHeader>&amp;C&amp;"Arial,Regular"&amp;8 Local Fractional LLC — Pricing &amp;&amp; Breakeven Analysis Tool</oddHeader>
    <oddFooter>&amp;LConfidential&amp;RPage &amp;P of &amp;N</oddFooter>
    <evenHeader/>
    <evenFooter/>
    <firstHeader/>
    <firstFooter/>
  </headerFooter>
</worksheet>
</file>

<file path=xl/worksheets/sheet4.xml><?xml version="1.0" encoding="utf-8"?>
<worksheet xmlns="http://schemas.openxmlformats.org/spreadsheetml/2006/main">
  <sheetPr>
    <tabColor rgb="001B2A4A"/>
    <outlinePr summaryBelow="1" summaryRight="1"/>
    <pageSetUpPr fitToPage="1"/>
  </sheetPr>
  <dimension ref="A1:G50"/>
  <sheetViews>
    <sheetView workbookViewId="0">
      <selection activeCell="A1" sqref="A1"/>
    </sheetView>
  </sheetViews>
  <sheetFormatPr baseColWidth="8" defaultRowHeight="15"/>
  <cols>
    <col width="4" customWidth="1" min="1" max="1"/>
    <col width="36" customWidth="1" min="2" max="2"/>
    <col width="18" customWidth="1" min="3" max="3"/>
    <col width="18" customWidth="1" min="4" max="4"/>
    <col width="18" customWidth="1" min="5" max="5"/>
    <col width="18" customWidth="1" min="6" max="6"/>
    <col width="18" customWidth="1" min="7" max="7"/>
  </cols>
  <sheetData>
    <row r="1" ht="36" customHeight="1">
      <c r="A1" s="1" t="inlineStr">
        <is>
          <t>Breakeven Analysis</t>
        </is>
      </c>
      <c r="B1" s="2" t="n"/>
      <c r="C1" s="2" t="n"/>
      <c r="D1" s="2" t="n"/>
      <c r="E1" s="2" t="n"/>
      <c r="F1" s="2" t="n"/>
      <c r="G1" s="2" t="n"/>
    </row>
    <row r="2">
      <c r="B2" s="14" t="inlineStr">
        <is>
          <t>This tab calculates how many units you need to sell to cover your fixed costs. It uses the Markup Method price by default — change the price input on Assumptions to model different scenarios.</t>
        </is>
      </c>
    </row>
    <row r="4" ht="28" customHeight="1">
      <c r="A4" s="15" t="inlineStr">
        <is>
          <t>Breakeven Calculation</t>
        </is>
      </c>
      <c r="B4" s="2" t="n"/>
      <c r="C4" s="2" t="n"/>
      <c r="D4" s="2" t="n"/>
      <c r="E4" s="2" t="n"/>
      <c r="F4" s="2" t="n"/>
      <c r="G4" s="2" t="n"/>
    </row>
    <row r="5">
      <c r="B5" s="14" t="inlineStr">
        <is>
          <t>Breakeven volume = Fixed Costs / Contribution Margin per Unit. Contribution margin = Selling Price minus Variable Cost.</t>
        </is>
      </c>
    </row>
    <row r="6">
      <c r="B6" s="19" t="inlineStr">
        <is>
          <t>Metric</t>
        </is>
      </c>
      <c r="C6" s="19" t="inlineStr">
        <is>
          <t>Value</t>
        </is>
      </c>
      <c r="D6" s="19" t="inlineStr">
        <is>
          <t>Notes</t>
        </is>
      </c>
    </row>
    <row r="7">
      <c r="B7" s="16" t="inlineStr">
        <is>
          <t>Selling Price per Unit</t>
        </is>
      </c>
      <c r="C7" s="30">
        <f>IF(Assumptions!C22&lt;&gt;"",Assumptions!C22,'Pricing Calculator'!C14)</f>
        <v/>
      </c>
      <c r="D7" s="14" t="inlineStr">
        <is>
          <t>Uses override price if set, otherwise Markup Method price</t>
        </is>
      </c>
    </row>
    <row r="8">
      <c r="B8" s="16" t="inlineStr">
        <is>
          <t>Variable Cost per Unit</t>
        </is>
      </c>
      <c r="C8" s="30">
        <f>Assumptions!C16</f>
        <v/>
      </c>
    </row>
    <row r="9">
      <c r="B9" s="24" t="inlineStr">
        <is>
          <t>Contribution Margin per Unit</t>
        </is>
      </c>
      <c r="C9" s="32">
        <f>C7-C8</f>
        <v/>
      </c>
      <c r="D9" s="14" t="inlineStr">
        <is>
          <t>Price - Variable Cost. This is what each sale contributes to covering fixed costs.</t>
        </is>
      </c>
    </row>
    <row r="10">
      <c r="B10" s="16" t="inlineStr">
        <is>
          <t>Contribution Margin %</t>
        </is>
      </c>
      <c r="C10" s="33">
        <f>IF(C7=0,0,C9/C7)</f>
        <v/>
      </c>
    </row>
    <row r="11">
      <c r="B11" s="16" t="inlineStr">
        <is>
          <t>Total Monthly Fixed Costs</t>
        </is>
      </c>
      <c r="C11" s="36">
        <f>Assumptions!C35</f>
        <v/>
      </c>
    </row>
    <row r="13" ht="28" customHeight="1">
      <c r="A13" s="15" t="inlineStr">
        <is>
          <t>Breakeven Results</t>
        </is>
      </c>
      <c r="B13" s="2" t="n"/>
      <c r="C13" s="2" t="n"/>
      <c r="D13" s="2" t="n"/>
      <c r="E13" s="2" t="n"/>
      <c r="F13" s="2" t="n"/>
      <c r="G13" s="2" t="n"/>
    </row>
    <row r="14">
      <c r="B14" s="24" t="inlineStr">
        <is>
          <t>Breakeven Volume (units/month)</t>
        </is>
      </c>
      <c r="C14" s="37">
        <f>IF(C9&lt;=0,"N/A - Negative Margin",ROUNDUP(C11/C9,0))</f>
        <v/>
      </c>
      <c r="D14" s="14" t="inlineStr">
        <is>
          <t>Fixed Costs / Contribution Margin per Unit, rounded up</t>
        </is>
      </c>
    </row>
    <row r="15">
      <c r="B15" s="24" t="inlineStr">
        <is>
          <t>Breakeven Revenue ($/month)</t>
        </is>
      </c>
      <c r="C15" s="38">
        <f>IF(ISNUMBER(C14),C14*C7,"N/A")</f>
        <v/>
      </c>
      <c r="D15" s="14" t="inlineStr">
        <is>
          <t>Breakeven Volume x Selling Price</t>
        </is>
      </c>
    </row>
    <row r="16">
      <c r="B16" s="16" t="inlineStr">
        <is>
          <t>Units Above/Below Breakeven</t>
        </is>
      </c>
      <c r="C16" s="39">
        <f>IF(ISNUMBER(C14),Assumptions!C39-C14,"N/A")</f>
        <v/>
      </c>
      <c r="D16" s="14" t="inlineStr">
        <is>
          <t>Expected Volume minus Breakeven Volume. Positive = profitable.</t>
        </is>
      </c>
    </row>
    <row r="17">
      <c r="B17" s="16" t="inlineStr">
        <is>
          <t>Monthly Profit at Expected Volume</t>
        </is>
      </c>
      <c r="C17" s="40">
        <f>Assumptions!C39*C9-C11</f>
        <v/>
      </c>
      <c r="D17" s="14" t="inlineStr">
        <is>
          <t>(Expected Volume x Contribution Margin) - Fixed Costs</t>
        </is>
      </c>
    </row>
    <row r="19" ht="28" customHeight="1">
      <c r="A19" s="15" t="inlineStr">
        <is>
          <t>Volume Sensitivity Table</t>
        </is>
      </c>
      <c r="B19" s="2" t="n"/>
      <c r="C19" s="2" t="n"/>
      <c r="D19" s="2" t="n"/>
      <c r="E19" s="2" t="n"/>
      <c r="F19" s="2" t="n"/>
      <c r="G19" s="2" t="n"/>
    </row>
    <row r="20">
      <c r="B20" s="14" t="inlineStr">
        <is>
          <t>See how your monthly profit changes at different sales volumes. The breakeven point is where profit crosses from negative to positive.</t>
        </is>
      </c>
    </row>
    <row r="21">
      <c r="B21" s="19" t="inlineStr">
        <is>
          <t>Monthly Volume</t>
        </is>
      </c>
      <c r="C21" s="19" t="inlineStr">
        <is>
          <t>Revenue</t>
        </is>
      </c>
      <c r="D21" s="19" t="inlineStr">
        <is>
          <t>Total Variable Costs</t>
        </is>
      </c>
      <c r="E21" s="19" t="inlineStr">
        <is>
          <t>Fixed Costs</t>
        </is>
      </c>
      <c r="F21" s="19" t="inlineStr">
        <is>
          <t>Monthly Profit</t>
        </is>
      </c>
      <c r="G21" s="19" t="inlineStr">
        <is>
          <t>Cumulative Margin %</t>
        </is>
      </c>
    </row>
    <row r="22">
      <c r="B22" s="41">
        <f>IF(ISNUMBER(C14),ROUND(C14*0.25,0),"-")</f>
        <v/>
      </c>
      <c r="C22" s="36">
        <f>IF(ISNUMBER(B22),B22*C7,"-")</f>
        <v/>
      </c>
      <c r="D22" s="36">
        <f>IF(ISNUMBER(B22),B22*C8,"-")</f>
        <v/>
      </c>
      <c r="E22" s="36">
        <f>C11</f>
        <v/>
      </c>
      <c r="F22" s="42">
        <f>IF(ISNUMBER(C22),C22-D22-E22,"-")</f>
        <v/>
      </c>
      <c r="G22" s="31">
        <f>IF(ISNUMBER(C22),IF(C22=0,0,F22/C22),"-")</f>
        <v/>
      </c>
    </row>
    <row r="23">
      <c r="A23" s="13" t="n"/>
      <c r="B23" s="43">
        <f>IF(ISNUMBER(C14),ROUND(C14*0.5,0),"-")</f>
        <v/>
      </c>
      <c r="C23" s="44">
        <f>IF(ISNUMBER(B23),B23*C7,"-")</f>
        <v/>
      </c>
      <c r="D23" s="44">
        <f>IF(ISNUMBER(B23),B23*C8,"-")</f>
        <v/>
      </c>
      <c r="E23" s="44">
        <f>C11</f>
        <v/>
      </c>
      <c r="F23" s="45">
        <f>IF(ISNUMBER(C23),C23-D23-E23,"-")</f>
        <v/>
      </c>
      <c r="G23" s="46">
        <f>IF(ISNUMBER(C23),IF(C23=0,0,F23/C23),"-")</f>
        <v/>
      </c>
    </row>
    <row r="24">
      <c r="B24" s="41">
        <f>IF(ISNUMBER(C14),ROUND(C14*0.75,0),"-")</f>
        <v/>
      </c>
      <c r="C24" s="36">
        <f>IF(ISNUMBER(B24),B24*C7,"-")</f>
        <v/>
      </c>
      <c r="D24" s="36">
        <f>IF(ISNUMBER(B24),B24*C8,"-")</f>
        <v/>
      </c>
      <c r="E24" s="36">
        <f>C11</f>
        <v/>
      </c>
      <c r="F24" s="42">
        <f>IF(ISNUMBER(C24),C24-D24-E24,"-")</f>
        <v/>
      </c>
      <c r="G24" s="31">
        <f>IF(ISNUMBER(C24),IF(C24=0,0,F24/C24),"-")</f>
        <v/>
      </c>
    </row>
    <row r="25">
      <c r="B25" s="47">
        <f>IF(ISNUMBER(C14),ROUND(C14*1.0,0),"-")</f>
        <v/>
      </c>
      <c r="C25" s="48">
        <f>IF(ISNUMBER(B25),B25*C7,"-")</f>
        <v/>
      </c>
      <c r="D25" s="48">
        <f>IF(ISNUMBER(B25),B25*C8,"-")</f>
        <v/>
      </c>
      <c r="E25" s="48">
        <f>C11</f>
        <v/>
      </c>
      <c r="F25" s="49">
        <f>IF(ISNUMBER(C25),C25-D25-E25,"-")</f>
        <v/>
      </c>
      <c r="G25" s="50">
        <f>IF(ISNUMBER(C25),IF(C25=0,0,F25/C25),"-")</f>
        <v/>
      </c>
    </row>
    <row r="26">
      <c r="B26" s="41">
        <f>IF(ISNUMBER(C14),ROUND(C14*1.25,0),"-")</f>
        <v/>
      </c>
      <c r="C26" s="36">
        <f>IF(ISNUMBER(B26),B26*C7,"-")</f>
        <v/>
      </c>
      <c r="D26" s="36">
        <f>IF(ISNUMBER(B26),B26*C8,"-")</f>
        <v/>
      </c>
      <c r="E26" s="36">
        <f>C11</f>
        <v/>
      </c>
      <c r="F26" s="42">
        <f>IF(ISNUMBER(C26),C26-D26-E26,"-")</f>
        <v/>
      </c>
      <c r="G26" s="31">
        <f>IF(ISNUMBER(C26),IF(C26=0,0,F26/C26),"-")</f>
        <v/>
      </c>
    </row>
    <row r="27">
      <c r="A27" s="13" t="n"/>
      <c r="B27" s="43">
        <f>IF(ISNUMBER(C14),ROUND(C14*1.5,0),"-")</f>
        <v/>
      </c>
      <c r="C27" s="44">
        <f>IF(ISNUMBER(B27),B27*C7,"-")</f>
        <v/>
      </c>
      <c r="D27" s="44">
        <f>IF(ISNUMBER(B27),B27*C8,"-")</f>
        <v/>
      </c>
      <c r="E27" s="44">
        <f>C11</f>
        <v/>
      </c>
      <c r="F27" s="45">
        <f>IF(ISNUMBER(C27),C27-D27-E27,"-")</f>
        <v/>
      </c>
      <c r="G27" s="46">
        <f>IF(ISNUMBER(C27),IF(C27=0,0,F27/C27),"-")</f>
        <v/>
      </c>
    </row>
    <row r="28">
      <c r="B28" s="41">
        <f>IF(ISNUMBER(C14),ROUND(C14*1.75,0),"-")</f>
        <v/>
      </c>
      <c r="C28" s="36">
        <f>IF(ISNUMBER(B28),B28*C7,"-")</f>
        <v/>
      </c>
      <c r="D28" s="36">
        <f>IF(ISNUMBER(B28),B28*C8,"-")</f>
        <v/>
      </c>
      <c r="E28" s="36">
        <f>C11</f>
        <v/>
      </c>
      <c r="F28" s="42">
        <f>IF(ISNUMBER(C28),C28-D28-E28,"-")</f>
        <v/>
      </c>
      <c r="G28" s="31">
        <f>IF(ISNUMBER(C28),IF(C28=0,0,F28/C28),"-")</f>
        <v/>
      </c>
    </row>
    <row r="29">
      <c r="A29" s="13" t="n"/>
      <c r="B29" s="43">
        <f>IF(ISNUMBER(C14),ROUND(C14*2.0,0),"-")</f>
        <v/>
      </c>
      <c r="C29" s="44">
        <f>IF(ISNUMBER(B29),B29*C7,"-")</f>
        <v/>
      </c>
      <c r="D29" s="44">
        <f>IF(ISNUMBER(B29),B29*C8,"-")</f>
        <v/>
      </c>
      <c r="E29" s="44">
        <f>C11</f>
        <v/>
      </c>
      <c r="F29" s="45">
        <f>IF(ISNUMBER(C29),C29-D29-E29,"-")</f>
        <v/>
      </c>
      <c r="G29" s="46">
        <f>IF(ISNUMBER(C29),IF(C29=0,0,F29/C29),"-")</f>
        <v/>
      </c>
    </row>
    <row r="30">
      <c r="B30" s="41">
        <f>IF(ISNUMBER(C14),ROUND(C14*2.5,0),"-")</f>
        <v/>
      </c>
      <c r="C30" s="36">
        <f>IF(ISNUMBER(B30),B30*C7,"-")</f>
        <v/>
      </c>
      <c r="D30" s="36">
        <f>IF(ISNUMBER(B30),B30*C8,"-")</f>
        <v/>
      </c>
      <c r="E30" s="36">
        <f>C11</f>
        <v/>
      </c>
      <c r="F30" s="42">
        <f>IF(ISNUMBER(C30),C30-D30-E30,"-")</f>
        <v/>
      </c>
      <c r="G30" s="31">
        <f>IF(ISNUMBER(C30),IF(C30=0,0,F30/C30),"-")</f>
        <v/>
      </c>
    </row>
    <row r="31">
      <c r="A31" s="13" t="n"/>
      <c r="B31" s="43">
        <f>IF(ISNUMBER(C14),ROUND(C14*3.0,0),"-")</f>
        <v/>
      </c>
      <c r="C31" s="44">
        <f>IF(ISNUMBER(B31),B31*C7,"-")</f>
        <v/>
      </c>
      <c r="D31" s="44">
        <f>IF(ISNUMBER(B31),B31*C8,"-")</f>
        <v/>
      </c>
      <c r="E31" s="44">
        <f>C11</f>
        <v/>
      </c>
      <c r="F31" s="45">
        <f>IF(ISNUMBER(C31),C31-D31-E31,"-")</f>
        <v/>
      </c>
      <c r="G31" s="46">
        <f>IF(ISNUMBER(C31),IF(C31=0,0,F31/C31),"-")</f>
        <v/>
      </c>
    </row>
    <row r="50">
      <c r="A50" s="12" t="inlineStr">
        <is>
          <t>Local Fractional LLC  |  Your Vision. Our Roadmap. Unstoppable Growth.  |  localfractional.com</t>
        </is>
      </c>
      <c r="B50" s="13" t="n"/>
      <c r="C50" s="13" t="n"/>
      <c r="D50" s="13" t="n"/>
      <c r="E50" s="13" t="n"/>
      <c r="F50" s="13" t="n"/>
      <c r="G50" s="13" t="n"/>
    </row>
  </sheetData>
  <sheetProtection selectLockedCells="0" selectUnlockedCells="0" sheet="1" objects="0" insertRows="1" insertHyperlinks="1" autoFilter="1" scenarios="0" formatColumns="1" deleteColumns="1" insertColumns="1" pivotTables="1" deleteRows="1" formatCells="1" formatRows="1" sort="1" password="F68C"/>
  <mergeCells count="8">
    <mergeCell ref="B2:G2"/>
    <mergeCell ref="A13:G13"/>
    <mergeCell ref="B20:G20"/>
    <mergeCell ref="A1:G1"/>
    <mergeCell ref="B5:G5"/>
    <mergeCell ref="A50:G50"/>
    <mergeCell ref="A4:G4"/>
    <mergeCell ref="A19:G19"/>
  </mergeCells>
  <pageMargins left="0.5" right="0.5" top="0.5" bottom="0.5" header="0.5" footer="0.5"/>
  <pageSetup orientation="landscape" fitToHeight="0" fitToWidth="1"/>
  <headerFooter>
    <oddHeader>&amp;C&amp;"Arial,Regular"&amp;8 Local Fractional LLC — Pricing &amp;&amp; Breakeven Analysis Tool</oddHeader>
    <oddFooter>&amp;LConfidential&amp;RPage &amp;P of &amp;N</oddFooter>
    <evenHeader/>
    <evenFooter/>
    <firstHeader/>
    <firstFooter/>
  </headerFooter>
  <drawing xmlns:r="http://schemas.openxmlformats.org/officeDocument/2006/relationships" r:id="rId1"/>
</worksheet>
</file>

<file path=xl/worksheets/sheet5.xml><?xml version="1.0" encoding="utf-8"?>
<worksheet xmlns="http://schemas.openxmlformats.org/spreadsheetml/2006/main">
  <sheetPr>
    <tabColor rgb="001B2A4A"/>
    <outlinePr summaryBelow="1" summaryRight="1"/>
    <pageSetUpPr fitToPage="1"/>
  </sheetPr>
  <dimension ref="A1:F29"/>
  <sheetViews>
    <sheetView workbookViewId="0">
      <selection activeCell="A1" sqref="A1"/>
    </sheetView>
  </sheetViews>
  <sheetFormatPr baseColWidth="8" defaultRowHeight="15"/>
  <cols>
    <col width="4" customWidth="1" min="1" max="1"/>
    <col width="34" customWidth="1" min="2" max="2"/>
    <col width="20" customWidth="1" min="3" max="3"/>
    <col width="20" customWidth="1" min="4" max="4"/>
    <col width="20" customWidth="1" min="5" max="5"/>
    <col width="30" customWidth="1" min="6" max="6"/>
  </cols>
  <sheetData>
    <row r="1" ht="36" customHeight="1">
      <c r="A1" s="1" t="inlineStr">
        <is>
          <t>Summary Dashboard</t>
        </is>
      </c>
      <c r="B1" s="2" t="n"/>
      <c r="C1" s="2" t="n"/>
      <c r="D1" s="2" t="n"/>
      <c r="E1" s="2" t="n"/>
      <c r="F1" s="2" t="n"/>
    </row>
    <row r="2">
      <c r="B2" s="14" t="inlineStr">
        <is>
          <t>A consolidated view of your pricing, cost structure, and breakeven metrics. All values are calculated from the Assumptions and Pricing Calculator tabs.</t>
        </is>
      </c>
    </row>
    <row r="4" ht="28" customHeight="1">
      <c r="A4" s="15" t="inlineStr">
        <is>
          <t>Pricing Summary</t>
        </is>
      </c>
      <c r="B4" s="2" t="n"/>
      <c r="C4" s="2" t="n"/>
      <c r="D4" s="2" t="n"/>
      <c r="E4" s="2" t="n"/>
      <c r="F4" s="2" t="n"/>
    </row>
    <row r="5">
      <c r="B5" s="19" t="inlineStr"/>
      <c r="C5" s="19" t="inlineStr">
        <is>
          <t>Markup Method</t>
        </is>
      </c>
      <c r="D5" s="19" t="inlineStr">
        <is>
          <t>Margin Method</t>
        </is>
      </c>
    </row>
    <row r="6">
      <c r="B6" s="16" t="inlineStr">
        <is>
          <t>Selling Price</t>
        </is>
      </c>
      <c r="C6" s="30">
        <f>'Pricing Calculator'!C14</f>
        <v/>
      </c>
      <c r="D6" s="30">
        <f>'Pricing Calculator'!C23</f>
        <v/>
      </c>
    </row>
    <row r="7">
      <c r="B7" s="16" t="inlineStr">
        <is>
          <t>Cost per Unit</t>
        </is>
      </c>
      <c r="C7" s="30">
        <f>Assumptions!C16</f>
        <v/>
      </c>
      <c r="D7" s="30">
        <f>Assumptions!C16</f>
        <v/>
      </c>
    </row>
    <row r="8">
      <c r="B8" s="16" t="inlineStr">
        <is>
          <t>Gross Profit per Unit</t>
        </is>
      </c>
      <c r="C8" s="30">
        <f>C6-C7</f>
        <v/>
      </c>
      <c r="D8" s="30">
        <f>D6-D7</f>
        <v/>
      </c>
    </row>
    <row r="9">
      <c r="B9" s="16" t="inlineStr">
        <is>
          <t>Gross Margin %</t>
        </is>
      </c>
      <c r="C9" s="31">
        <f>IF(C6=0,0,(C6-C7)/C6)</f>
        <v/>
      </c>
      <c r="D9" s="31">
        <f>IF(D6=0,0,(D6-D7)/D6)</f>
        <v/>
      </c>
    </row>
    <row r="10">
      <c r="B10" s="16" t="inlineStr">
        <is>
          <t>Markup %</t>
        </is>
      </c>
      <c r="C10" s="31">
        <f>IF(C8=0,0,(C6-C7)/C7)</f>
        <v/>
      </c>
      <c r="D10" s="31">
        <f>IF(D8=0,0,(D6-D7)/D7)</f>
        <v/>
      </c>
    </row>
    <row r="12" ht="28" customHeight="1">
      <c r="A12" s="15" t="inlineStr">
        <is>
          <t>Breakeven Summary</t>
        </is>
      </c>
      <c r="B12" s="2" t="n"/>
      <c r="C12" s="2" t="n"/>
      <c r="D12" s="2" t="n"/>
      <c r="E12" s="2" t="n"/>
      <c r="F12" s="2" t="n"/>
    </row>
    <row r="13">
      <c r="B13" s="19" t="inlineStr">
        <is>
          <t>Metric</t>
        </is>
      </c>
      <c r="C13" s="19" t="inlineStr">
        <is>
          <t>Value</t>
        </is>
      </c>
      <c r="D13" s="19" t="inlineStr">
        <is>
          <t>Context</t>
        </is>
      </c>
    </row>
    <row r="14">
      <c r="B14" s="16" t="inlineStr">
        <is>
          <t>Monthly Fixed Costs</t>
        </is>
      </c>
      <c r="C14" s="36">
        <f>Assumptions!C35</f>
        <v/>
      </c>
      <c r="D14" s="16" t="inlineStr">
        <is>
          <t>Total from Assumptions</t>
        </is>
      </c>
    </row>
    <row r="15">
      <c r="B15" s="16" t="inlineStr">
        <is>
          <t>Contribution Margin per Unit</t>
        </is>
      </c>
      <c r="C15" s="30">
        <f>'Breakeven Analysis'!C9</f>
        <v/>
      </c>
      <c r="D15" s="16" t="inlineStr">
        <is>
          <t>Price - Variable Cost</t>
        </is>
      </c>
    </row>
    <row r="16">
      <c r="B16" s="24" t="inlineStr">
        <is>
          <t>Breakeven Volume (units/month)</t>
        </is>
      </c>
      <c r="C16" s="37">
        <f>'Breakeven Analysis'!C14</f>
        <v/>
      </c>
      <c r="D16" s="16" t="inlineStr">
        <is>
          <t>Minimum units to cover fixed costs</t>
        </is>
      </c>
    </row>
    <row r="17">
      <c r="B17" s="24" t="inlineStr">
        <is>
          <t>Breakeven Revenue ($/month)</t>
        </is>
      </c>
      <c r="C17" s="38">
        <f>'Breakeven Analysis'!C15</f>
        <v/>
      </c>
      <c r="D17" s="16" t="inlineStr">
        <is>
          <t>Revenue at breakeven volume</t>
        </is>
      </c>
    </row>
    <row r="19" ht="28" customHeight="1">
      <c r="A19" s="15" t="inlineStr">
        <is>
          <t>Monthly P&amp;L at Expected Volume</t>
        </is>
      </c>
      <c r="B19" s="2" t="n"/>
      <c r="C19" s="2" t="n"/>
      <c r="D19" s="2" t="n"/>
      <c r="E19" s="2" t="n"/>
      <c r="F19" s="2" t="n"/>
    </row>
    <row r="20">
      <c r="B20" s="14" t="inlineStr">
        <is>
          <t>Based on your expected volume of units/month from the Assumptions tab, here is your projected monthly profit and loss.</t>
        </is>
      </c>
    </row>
    <row r="21">
      <c r="B21" s="19" t="inlineStr">
        <is>
          <t>Line Item</t>
        </is>
      </c>
      <c r="C21" s="19" t="inlineStr">
        <is>
          <t>Monthly ($)</t>
        </is>
      </c>
      <c r="D21" s="19" t="inlineStr">
        <is>
          <t>Annual ($)</t>
        </is>
      </c>
    </row>
    <row r="22">
      <c r="B22" s="16" t="inlineStr">
        <is>
          <t>Revenue</t>
        </is>
      </c>
      <c r="C22" s="36">
        <f>Assumptions!C39*'Breakeven Analysis'!C7</f>
        <v/>
      </c>
      <c r="D22" s="36">
        <f>C22*12</f>
        <v/>
      </c>
    </row>
    <row r="23">
      <c r="B23" s="20" t="inlineStr">
        <is>
          <t>Total Variable Costs</t>
        </is>
      </c>
      <c r="C23" s="51">
        <f>Assumptions!C39*Assumptions!C16</f>
        <v/>
      </c>
      <c r="D23" s="51">
        <f>C23*12</f>
        <v/>
      </c>
    </row>
    <row r="24">
      <c r="B24" s="24" t="inlineStr">
        <is>
          <t>Gross Profit</t>
        </is>
      </c>
      <c r="C24" s="40">
        <f>C22-C23</f>
        <v/>
      </c>
      <c r="D24" s="40">
        <f>D22-D23</f>
        <v/>
      </c>
    </row>
    <row r="25">
      <c r="B25" s="20" t="inlineStr">
        <is>
          <t>Total Fixed Costs</t>
        </is>
      </c>
      <c r="C25" s="51">
        <f>Assumptions!C35</f>
        <v/>
      </c>
      <c r="D25" s="51">
        <f>C25*12</f>
        <v/>
      </c>
    </row>
    <row r="26">
      <c r="B26" s="24" t="inlineStr">
        <is>
          <t>Net Operating Profit</t>
        </is>
      </c>
      <c r="C26" s="40">
        <f>C24-C25</f>
        <v/>
      </c>
      <c r="D26" s="40">
        <f>D24-D25</f>
        <v/>
      </c>
    </row>
    <row r="27">
      <c r="B27" s="16" t="inlineStr">
        <is>
          <t>Net Margin %</t>
        </is>
      </c>
      <c r="C27" s="33">
        <f>IF(C22=0,0,C26/C22)</f>
        <v/>
      </c>
      <c r="D27" s="33">
        <f>IF(D22=0,0,D26/D22)</f>
        <v/>
      </c>
    </row>
    <row r="29">
      <c r="A29" s="12" t="inlineStr">
        <is>
          <t>Local Fractional LLC  |  Your Vision. Our Roadmap. Unstoppable Growth.  |  localfractional.com</t>
        </is>
      </c>
      <c r="B29" s="13" t="n"/>
      <c r="C29" s="13" t="n"/>
      <c r="D29" s="13" t="n"/>
      <c r="E29" s="13" t="n"/>
      <c r="F29" s="13" t="n"/>
    </row>
  </sheetData>
  <sheetProtection selectLockedCells="0" selectUnlockedCells="0" sheet="1" objects="0" insertRows="1" insertHyperlinks="1" autoFilter="1" scenarios="0" formatColumns="1" deleteColumns="1" insertColumns="1" pivotTables="1" deleteRows="1" formatCells="1" formatRows="1" sort="1" password="F68C"/>
  <mergeCells count="7">
    <mergeCell ref="B2:F2"/>
    <mergeCell ref="A19:F19"/>
    <mergeCell ref="B20:F20"/>
    <mergeCell ref="A1:F1"/>
    <mergeCell ref="A12:F12"/>
    <mergeCell ref="A4:F4"/>
    <mergeCell ref="A29:F29"/>
  </mergeCells>
  <pageMargins left="0.5" right="0.5" top="0.5" bottom="0.5" header="0.5" footer="0.5"/>
  <pageSetup orientation="landscape" fitToHeight="0" fitToWidth="1"/>
  <headerFooter>
    <oddHeader>&amp;C&amp;"Arial,Regular"&amp;8 Local Fractional LLC — Pricing &amp;&amp; Breakeven Analysis Tool</oddHeader>
    <oddFooter>&amp;LConfidential&amp;RPage &amp;P of &amp;N</oddFooter>
    <evenHeader/>
    <evenFooter/>
    <firstHeader/>
    <firstFooter/>
  </headerFooter>
</worksheet>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2026-03-31T20:43:07Z</dcterms:created>
  <dcterms:modified xmlns:dcterms="http://purl.org/dc/terms/" xmlns:xsi="http://www.w3.org/2001/XMLSchema-instance" xsi:type="dcterms:W3CDTF">2026-03-31T20:43:07Z</dcterms:modified>
</cp:coreProperties>
</file>